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vazek Domažlicko\Domažlicko 2017\Rozpočet 2017\"/>
    </mc:Choice>
  </mc:AlternateContent>
  <bookViews>
    <workbookView xWindow="240" yWindow="135" windowWidth="21075" windowHeight="10005"/>
  </bookViews>
  <sheets>
    <sheet name="Rozpočtové opatření" sheetId="10" r:id="rId1"/>
    <sheet name="Plnění rozpočtu k 31.10.2017" sheetId="11" r:id="rId2"/>
  </sheets>
  <calcPr calcId="152511"/>
</workbook>
</file>

<file path=xl/calcChain.xml><?xml version="1.0" encoding="utf-8"?>
<calcChain xmlns="http://schemas.openxmlformats.org/spreadsheetml/2006/main">
  <c r="P28" i="10" l="1"/>
  <c r="P20" i="10"/>
  <c r="P16" i="10"/>
  <c r="P8" i="10"/>
  <c r="P4" i="10"/>
  <c r="P7" i="10"/>
  <c r="P24" i="10"/>
  <c r="O24" i="10"/>
  <c r="P25" i="10"/>
  <c r="P22" i="10"/>
  <c r="P19" i="10"/>
  <c r="P12" i="10"/>
  <c r="P6" i="10"/>
  <c r="M16" i="10"/>
  <c r="I29" i="11" l="1"/>
  <c r="H29" i="11"/>
  <c r="G29" i="11"/>
  <c r="F29" i="11"/>
  <c r="E23" i="11"/>
  <c r="E24" i="11"/>
  <c r="D23" i="11"/>
  <c r="G27" i="11"/>
  <c r="E27" i="11"/>
  <c r="I27" i="11"/>
  <c r="H27" i="11"/>
  <c r="F27" i="11"/>
  <c r="I12" i="11"/>
  <c r="H12" i="11"/>
  <c r="G12" i="11"/>
  <c r="F12" i="11"/>
  <c r="E15" i="11"/>
  <c r="E9" i="11"/>
  <c r="E25" i="11"/>
  <c r="E19" i="11"/>
  <c r="E4" i="11"/>
  <c r="E12" i="11" s="1"/>
  <c r="D25" i="11"/>
  <c r="D19" i="11"/>
  <c r="D27" i="11" s="1"/>
  <c r="D15" i="11"/>
  <c r="D4" i="11"/>
  <c r="N8" i="10"/>
  <c r="D12" i="11"/>
  <c r="M26" i="10" l="1"/>
  <c r="N19" i="10" l="1"/>
  <c r="M4" i="10"/>
  <c r="M20" i="10"/>
  <c r="M13" i="10"/>
  <c r="N12" i="10"/>
  <c r="N7" i="10"/>
  <c r="M28" i="10" l="1"/>
  <c r="L22" i="10"/>
  <c r="N22" i="10" s="1"/>
  <c r="K4" i="10"/>
  <c r="K13" i="10" s="1"/>
  <c r="L6" i="10"/>
  <c r="N6" i="10" s="1"/>
  <c r="K20" i="10"/>
  <c r="K28" i="10" s="1"/>
  <c r="K16" i="10"/>
  <c r="L12" i="10"/>
  <c r="L7" i="10"/>
  <c r="I4" i="10" l="1"/>
  <c r="I20" i="10"/>
  <c r="I16" i="10"/>
  <c r="I28" i="10" s="1"/>
  <c r="J12" i="10"/>
  <c r="J7" i="10"/>
  <c r="G16" i="10" l="1"/>
  <c r="F5" i="10" l="1"/>
  <c r="H5" i="10" s="1"/>
  <c r="J5" i="10" s="1"/>
  <c r="L5" i="10" s="1"/>
  <c r="N5" i="10" s="1"/>
  <c r="H7" i="10"/>
  <c r="H12" i="10"/>
  <c r="G20" i="10"/>
  <c r="G28" i="10" s="1"/>
  <c r="P5" i="10" l="1"/>
  <c r="E20" i="10"/>
  <c r="E16" i="10" l="1"/>
  <c r="E28" i="10" s="1"/>
  <c r="F17" i="10"/>
  <c r="H17" i="10" s="1"/>
  <c r="F18" i="10"/>
  <c r="H18" i="10" s="1"/>
  <c r="J18" i="10" s="1"/>
  <c r="L18" i="10" s="1"/>
  <c r="N18" i="10" s="1"/>
  <c r="F23" i="10"/>
  <c r="H23" i="10" s="1"/>
  <c r="J23" i="10" s="1"/>
  <c r="L23" i="10" s="1"/>
  <c r="N23" i="10" s="1"/>
  <c r="F26" i="10"/>
  <c r="F27" i="10"/>
  <c r="H27" i="10" s="1"/>
  <c r="F7" i="10"/>
  <c r="F9" i="10"/>
  <c r="H9" i="10" s="1"/>
  <c r="J9" i="10" s="1"/>
  <c r="L9" i="10" s="1"/>
  <c r="N9" i="10" s="1"/>
  <c r="F10" i="10"/>
  <c r="H10" i="10" s="1"/>
  <c r="J10" i="10" s="1"/>
  <c r="L10" i="10" s="1"/>
  <c r="N10" i="10" s="1"/>
  <c r="F11" i="10"/>
  <c r="H11" i="10" s="1"/>
  <c r="J11" i="10" s="1"/>
  <c r="L11" i="10" s="1"/>
  <c r="N11" i="10" s="1"/>
  <c r="F12" i="10"/>
  <c r="F4" i="10"/>
  <c r="H4" i="10" s="1"/>
  <c r="P9" i="10" l="1"/>
  <c r="P23" i="10"/>
  <c r="P18" i="10"/>
  <c r="P11" i="10"/>
  <c r="P10" i="10"/>
  <c r="J4" i="10"/>
  <c r="H13" i="10"/>
  <c r="J17" i="10"/>
  <c r="H16" i="10"/>
  <c r="J27" i="10"/>
  <c r="H26" i="10"/>
  <c r="F20" i="10"/>
  <c r="D16" i="10"/>
  <c r="J16" i="10" l="1"/>
  <c r="L17" i="10"/>
  <c r="F16" i="10"/>
  <c r="F28" i="10" s="1"/>
  <c r="D28" i="10"/>
  <c r="J26" i="10"/>
  <c r="L27" i="10"/>
  <c r="J13" i="10"/>
  <c r="L4" i="10"/>
  <c r="F21" i="10"/>
  <c r="H21" i="10" s="1"/>
  <c r="D13" i="10"/>
  <c r="F13" i="10" s="1"/>
  <c r="L16" i="10" l="1"/>
  <c r="N17" i="10"/>
  <c r="P17" i="10" s="1"/>
  <c r="L26" i="10"/>
  <c r="N27" i="10"/>
  <c r="P27" i="10" s="1"/>
  <c r="P26" i="10" s="1"/>
  <c r="L13" i="10"/>
  <c r="N4" i="10"/>
  <c r="P13" i="10" s="1"/>
  <c r="H20" i="10"/>
  <c r="H28" i="10" s="1"/>
  <c r="J21" i="10"/>
  <c r="N13" i="10" l="1"/>
  <c r="N16" i="10"/>
  <c r="N26" i="10"/>
  <c r="J20" i="10"/>
  <c r="J28" i="10" s="1"/>
  <c r="L21" i="10"/>
  <c r="L20" i="10" l="1"/>
  <c r="L28" i="10" s="1"/>
  <c r="N21" i="10"/>
  <c r="P21" i="10" s="1"/>
  <c r="N20" i="10" l="1"/>
  <c r="N28" i="10" s="1"/>
</calcChain>
</file>

<file path=xl/sharedStrings.xml><?xml version="1.0" encoding="utf-8"?>
<sst xmlns="http://schemas.openxmlformats.org/spreadsheetml/2006/main" count="107" uniqueCount="52">
  <si>
    <t xml:space="preserve"> </t>
  </si>
  <si>
    <t>Cestovní ruch</t>
  </si>
  <si>
    <t>Ostatní záležitosti kultury</t>
  </si>
  <si>
    <t>Příjmy celkem</t>
  </si>
  <si>
    <t>P ří j m y</t>
  </si>
  <si>
    <t>odd§</t>
  </si>
  <si>
    <t>pol.</t>
  </si>
  <si>
    <t xml:space="preserve">Nedaňové příjmy </t>
  </si>
  <si>
    <t>V ý d a j e</t>
  </si>
  <si>
    <t>Skupina 2- Průmyslová a ostatní odvětví</t>
  </si>
  <si>
    <t>Skupina 3 - Služby pro obyvatelstvo</t>
  </si>
  <si>
    <t>Obecné příjmy a výdaje z fin.operací</t>
  </si>
  <si>
    <t>Výdaje celkem</t>
  </si>
  <si>
    <t>Obecné příjmy a výdaje z finančních operací</t>
  </si>
  <si>
    <t xml:space="preserve">Neinvestiční přijaté transféry </t>
  </si>
  <si>
    <t>Neinv. Přijaté transféry od obcí</t>
  </si>
  <si>
    <t>Rozpočet</t>
  </si>
  <si>
    <t>v Kč</t>
  </si>
  <si>
    <t>Skupina 6 - Všeobecná veř.správa a služby</t>
  </si>
  <si>
    <t xml:space="preserve">  </t>
  </si>
  <si>
    <t>Ostatní záležitosti pozemních komunikací</t>
  </si>
  <si>
    <t>Služby pro obyvatelstvo</t>
  </si>
  <si>
    <t>RO č.1</t>
  </si>
  <si>
    <t>UR</t>
  </si>
  <si>
    <t>ing. Libor Picka</t>
  </si>
  <si>
    <t>RO č.2</t>
  </si>
  <si>
    <t>RO č.3</t>
  </si>
  <si>
    <t>schvaluje</t>
  </si>
  <si>
    <t>rada svazku Domažlicko</t>
  </si>
  <si>
    <t>RO č.4</t>
  </si>
  <si>
    <t>Investiční transfery od obcí</t>
  </si>
  <si>
    <t>Investiční transfery od krajů</t>
  </si>
  <si>
    <t>Komunální služby a územní rozvoj</t>
  </si>
  <si>
    <t>RO č.5</t>
  </si>
  <si>
    <t>Neinv. Přijaté transfery od krajů</t>
  </si>
  <si>
    <t>Provoz veřejné silniční dopravy</t>
  </si>
  <si>
    <t>Rozpočtové opatření č. 6 rozpočtu  Svazku Domažlicko na rok 2017</t>
  </si>
  <si>
    <t>Upravený rozpočet</t>
  </si>
  <si>
    <t>Skutečnost k 30.10.</t>
  </si>
  <si>
    <t>Běžný chod svazku</t>
  </si>
  <si>
    <t>Čerchov</t>
  </si>
  <si>
    <t>Charita</t>
  </si>
  <si>
    <t>BUS Čerchov</t>
  </si>
  <si>
    <t>Sociálně terapeutické dílny</t>
  </si>
  <si>
    <t>Plnění rozpočtu 10/2017</t>
  </si>
  <si>
    <t>Skupina 4</t>
  </si>
  <si>
    <t>ROZDÍL</t>
  </si>
  <si>
    <t>F i n a n c o v á n í</t>
  </si>
  <si>
    <t>Změna stavu finančních prostředků</t>
  </si>
  <si>
    <t>Financování celkem</t>
  </si>
  <si>
    <t>RO č. 6</t>
  </si>
  <si>
    <t>Skupina 4 - Sociální věci a politika zaměstnanosti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</si>
</sst>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i/>
      <u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u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u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/>
    <xf numFmtId="0" fontId="5" fillId="0" borderId="0" xfId="0" applyFont="1" applyBorder="1"/>
    <xf numFmtId="0" fontId="7" fillId="0" borderId="1" xfId="0" applyFont="1" applyBorder="1"/>
    <xf numFmtId="0" fontId="8" fillId="0" borderId="1" xfId="0" applyFont="1" applyBorder="1"/>
    <xf numFmtId="0" fontId="7" fillId="0" borderId="0" xfId="0" applyFont="1" applyBorder="1"/>
    <xf numFmtId="0" fontId="7" fillId="0" borderId="0" xfId="0" applyFont="1"/>
    <xf numFmtId="0" fontId="5" fillId="2" borderId="1" xfId="0" applyFont="1" applyFill="1" applyBorder="1"/>
    <xf numFmtId="0" fontId="9" fillId="0" borderId="0" xfId="0" applyFont="1"/>
    <xf numFmtId="0" fontId="6" fillId="0" borderId="1" xfId="0" applyFont="1" applyBorder="1" applyAlignment="1">
      <alignment horizontal="center"/>
    </xf>
    <xf numFmtId="14" fontId="2" fillId="0" borderId="0" xfId="0" applyNumberFormat="1" applyFont="1"/>
    <xf numFmtId="0" fontId="10" fillId="0" borderId="0" xfId="0" applyFont="1"/>
    <xf numFmtId="3" fontId="5" fillId="0" borderId="1" xfId="0" applyNumberFormat="1" applyFont="1" applyBorder="1" applyAlignment="1"/>
    <xf numFmtId="3" fontId="2" fillId="0" borderId="1" xfId="0" applyNumberFormat="1" applyFont="1" applyBorder="1" applyAlignment="1"/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Fill="1" applyBorder="1" applyAlignment="1"/>
    <xf numFmtId="3" fontId="2" fillId="0" borderId="1" xfId="0" applyNumberFormat="1" applyFont="1" applyBorder="1"/>
    <xf numFmtId="3" fontId="4" fillId="0" borderId="1" xfId="0" applyNumberFormat="1" applyFont="1" applyBorder="1" applyAlignment="1"/>
    <xf numFmtId="3" fontId="5" fillId="2" borderId="1" xfId="0" applyNumberFormat="1" applyFont="1" applyFill="1" applyBorder="1"/>
    <xf numFmtId="3" fontId="5" fillId="0" borderId="0" xfId="0" applyNumberFormat="1" applyFont="1" applyBorder="1"/>
    <xf numFmtId="3" fontId="2" fillId="0" borderId="0" xfId="0" applyNumberFormat="1" applyFont="1"/>
    <xf numFmtId="3" fontId="5" fillId="0" borderId="1" xfId="0" applyNumberFormat="1" applyFont="1" applyBorder="1"/>
    <xf numFmtId="3" fontId="5" fillId="0" borderId="2" xfId="0" applyNumberFormat="1" applyFont="1" applyBorder="1"/>
    <xf numFmtId="3" fontId="5" fillId="2" borderId="2" xfId="0" applyNumberFormat="1" applyFont="1" applyFill="1" applyBorder="1"/>
    <xf numFmtId="0" fontId="0" fillId="0" borderId="0" xfId="0" applyBorder="1"/>
    <xf numFmtId="0" fontId="6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/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/>
    <xf numFmtId="3" fontId="4" fillId="0" borderId="0" xfId="0" applyNumberFormat="1" applyFont="1" applyBorder="1" applyAlignment="1">
      <alignment horizontal="center"/>
    </xf>
    <xf numFmtId="3" fontId="0" fillId="0" borderId="0" xfId="0" applyNumberFormat="1" applyBorder="1"/>
    <xf numFmtId="0" fontId="10" fillId="0" borderId="0" xfId="0" applyFont="1" applyBorder="1"/>
    <xf numFmtId="3" fontId="5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3" borderId="0" xfId="0" applyNumberFormat="1" applyFont="1" applyFill="1" applyBorder="1" applyAlignment="1">
      <alignment horizontal="center"/>
    </xf>
    <xf numFmtId="3" fontId="2" fillId="3" borderId="0" xfId="0" applyNumberFormat="1" applyFont="1" applyFill="1" applyBorder="1"/>
    <xf numFmtId="3" fontId="5" fillId="3" borderId="0" xfId="0" applyNumberFormat="1" applyFont="1" applyFill="1" applyBorder="1"/>
    <xf numFmtId="0" fontId="2" fillId="0" borderId="0" xfId="0" applyFont="1" applyBorder="1"/>
    <xf numFmtId="0" fontId="0" fillId="0" borderId="0" xfId="0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3" fontId="0" fillId="0" borderId="0" xfId="0" applyNumberFormat="1" applyFont="1" applyBorder="1"/>
    <xf numFmtId="3" fontId="4" fillId="3" borderId="0" xfId="0" applyNumberFormat="1" applyFont="1" applyFill="1" applyBorder="1"/>
    <xf numFmtId="3" fontId="4" fillId="3" borderId="0" xfId="0" applyNumberFormat="1" applyFont="1" applyFill="1" applyBorder="1" applyAlignment="1">
      <alignment horizontal="center"/>
    </xf>
    <xf numFmtId="0" fontId="11" fillId="0" borderId="0" xfId="0" applyFont="1"/>
    <xf numFmtId="0" fontId="0" fillId="0" borderId="0" xfId="0" applyFont="1"/>
    <xf numFmtId="0" fontId="12" fillId="0" borderId="1" xfId="0" applyFont="1" applyBorder="1"/>
    <xf numFmtId="0" fontId="13" fillId="0" borderId="0" xfId="0" applyFont="1"/>
    <xf numFmtId="14" fontId="11" fillId="0" borderId="0" xfId="0" applyNumberFormat="1" applyFont="1"/>
    <xf numFmtId="0" fontId="11" fillId="0" borderId="0" xfId="0" applyFont="1" applyBorder="1"/>
    <xf numFmtId="0" fontId="6" fillId="0" borderId="1" xfId="0" applyFont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3" fontId="4" fillId="3" borderId="1" xfId="0" applyNumberFormat="1" applyFont="1" applyFill="1" applyBorder="1"/>
    <xf numFmtId="3" fontId="4" fillId="3" borderId="1" xfId="0" applyNumberFormat="1" applyFont="1" applyFill="1" applyBorder="1" applyAlignment="1">
      <alignment horizontal="center"/>
    </xf>
    <xf numFmtId="3" fontId="2" fillId="0" borderId="2" xfId="0" applyNumberFormat="1" applyFont="1" applyBorder="1"/>
    <xf numFmtId="0" fontId="0" fillId="0" borderId="1" xfId="0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0" fontId="5" fillId="0" borderId="0" xfId="0" applyFont="1"/>
    <xf numFmtId="3" fontId="15" fillId="0" borderId="0" xfId="0" applyNumberFormat="1" applyFont="1" applyBorder="1"/>
    <xf numFmtId="3" fontId="15" fillId="0" borderId="0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3" fontId="17" fillId="0" borderId="0" xfId="0" applyNumberFormat="1" applyFont="1" applyBorder="1" applyAlignment="1">
      <alignment horizontal="center"/>
    </xf>
    <xf numFmtId="3" fontId="10" fillId="0" borderId="0" xfId="0" applyNumberFormat="1" applyFont="1" applyBorder="1"/>
    <xf numFmtId="0" fontId="10" fillId="3" borderId="0" xfId="0" applyFont="1" applyFill="1" applyBorder="1"/>
    <xf numFmtId="3" fontId="15" fillId="3" borderId="0" xfId="0" applyNumberFormat="1" applyFont="1" applyFill="1" applyBorder="1" applyAlignment="1">
      <alignment horizontal="center"/>
    </xf>
    <xf numFmtId="3" fontId="10" fillId="3" borderId="0" xfId="0" applyNumberFormat="1" applyFont="1" applyFill="1" applyBorder="1"/>
    <xf numFmtId="3" fontId="15" fillId="3" borderId="0" xfId="0" applyNumberFormat="1" applyFont="1" applyFill="1" applyBorder="1"/>
    <xf numFmtId="0" fontId="16" fillId="0" borderId="0" xfId="0" applyFont="1" applyBorder="1" applyAlignment="1">
      <alignment horizontal="center"/>
    </xf>
    <xf numFmtId="3" fontId="10" fillId="0" borderId="0" xfId="0" applyNumberFormat="1" applyFont="1" applyFill="1" applyBorder="1" applyAlignment="1"/>
    <xf numFmtId="0" fontId="14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5" fillId="0" borderId="1" xfId="0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3" fontId="15" fillId="0" borderId="1" xfId="0" applyNumberFormat="1" applyFont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" fontId="17" fillId="0" borderId="1" xfId="0" applyNumberFormat="1" applyFont="1" applyBorder="1" applyAlignment="1">
      <alignment horizontal="right"/>
    </xf>
    <xf numFmtId="3" fontId="15" fillId="2" borderId="1" xfId="0" applyNumberFormat="1" applyFont="1" applyFill="1" applyBorder="1" applyAlignment="1">
      <alignment horizontal="right"/>
    </xf>
    <xf numFmtId="3" fontId="10" fillId="2" borderId="1" xfId="0" applyNumberFormat="1" applyFont="1" applyFill="1" applyBorder="1" applyAlignment="1">
      <alignment horizontal="right"/>
    </xf>
    <xf numFmtId="3" fontId="15" fillId="0" borderId="0" xfId="0" applyNumberFormat="1" applyFont="1" applyBorder="1" applyAlignment="1">
      <alignment horizontal="right"/>
    </xf>
    <xf numFmtId="3" fontId="10" fillId="0" borderId="0" xfId="0" applyNumberFormat="1" applyFont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0" fillId="3" borderId="2" xfId="0" applyFont="1" applyFill="1" applyBorder="1" applyAlignment="1">
      <alignment horizontal="right"/>
    </xf>
    <xf numFmtId="0" fontId="15" fillId="2" borderId="1" xfId="0" applyFont="1" applyFill="1" applyBorder="1" applyAlignment="1">
      <alignment horizontal="right"/>
    </xf>
    <xf numFmtId="0" fontId="15" fillId="2" borderId="2" xfId="0" applyFont="1" applyFill="1" applyBorder="1" applyAlignment="1">
      <alignment horizontal="right"/>
    </xf>
    <xf numFmtId="3" fontId="15" fillId="2" borderId="2" xfId="0" applyNumberFormat="1" applyFont="1" applyFill="1" applyBorder="1" applyAlignment="1">
      <alignment horizontal="right"/>
    </xf>
    <xf numFmtId="3" fontId="10" fillId="3" borderId="0" xfId="0" applyNumberFormat="1" applyFont="1" applyFill="1" applyBorder="1" applyAlignment="1">
      <alignment horizontal="right"/>
    </xf>
    <xf numFmtId="3" fontId="15" fillId="3" borderId="0" xfId="0" applyNumberFormat="1" applyFont="1" applyFill="1" applyBorder="1" applyAlignment="1">
      <alignment horizontal="right"/>
    </xf>
    <xf numFmtId="3" fontId="17" fillId="3" borderId="0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abSelected="1" workbookViewId="0">
      <selection activeCell="L15" sqref="L15"/>
    </sheetView>
  </sheetViews>
  <sheetFormatPr defaultRowHeight="15" x14ac:dyDescent="0.25"/>
  <cols>
    <col min="1" max="1" width="5.140625" customWidth="1"/>
    <col min="2" max="2" width="5" customWidth="1"/>
    <col min="3" max="3" width="30.5703125" customWidth="1"/>
    <col min="4" max="16" width="10" style="78" customWidth="1"/>
    <col min="17" max="18" width="8.28515625" style="18" customWidth="1"/>
  </cols>
  <sheetData>
    <row r="1" spans="1:18" ht="18.75" x14ac:dyDescent="0.3">
      <c r="B1" s="2"/>
      <c r="C1" s="15" t="s">
        <v>36</v>
      </c>
      <c r="D1" s="77"/>
    </row>
    <row r="2" spans="1:18" x14ac:dyDescent="0.25">
      <c r="B2" s="2"/>
      <c r="C2" s="4" t="s">
        <v>4</v>
      </c>
      <c r="D2" s="78" t="s">
        <v>17</v>
      </c>
      <c r="E2" s="78" t="s">
        <v>19</v>
      </c>
    </row>
    <row r="3" spans="1:18" ht="14.25" customHeight="1" x14ac:dyDescent="0.25">
      <c r="A3" s="10" t="s">
        <v>5</v>
      </c>
      <c r="B3" s="5" t="s">
        <v>6</v>
      </c>
      <c r="C3" s="5"/>
      <c r="D3" s="79" t="s">
        <v>16</v>
      </c>
      <c r="E3" s="80" t="s">
        <v>22</v>
      </c>
      <c r="F3" s="80" t="s">
        <v>23</v>
      </c>
      <c r="G3" s="80" t="s">
        <v>25</v>
      </c>
      <c r="H3" s="80" t="s">
        <v>23</v>
      </c>
      <c r="I3" s="80" t="s">
        <v>26</v>
      </c>
      <c r="J3" s="80" t="s">
        <v>23</v>
      </c>
      <c r="K3" s="80" t="s">
        <v>29</v>
      </c>
      <c r="L3" s="80" t="s">
        <v>23</v>
      </c>
      <c r="M3" s="80" t="s">
        <v>33</v>
      </c>
      <c r="N3" s="80" t="s">
        <v>23</v>
      </c>
      <c r="O3" s="80" t="s">
        <v>50</v>
      </c>
      <c r="P3" s="80" t="s">
        <v>23</v>
      </c>
      <c r="Q3" s="75"/>
      <c r="R3" s="75"/>
    </row>
    <row r="4" spans="1:18" x14ac:dyDescent="0.25">
      <c r="A4" s="10"/>
      <c r="B4" s="10"/>
      <c r="C4" s="7" t="s">
        <v>14</v>
      </c>
      <c r="D4" s="81">
        <v>708000</v>
      </c>
      <c r="E4" s="81"/>
      <c r="F4" s="81">
        <f t="shared" ref="F4:F13" si="0">SUM(D4,E4)</f>
        <v>708000</v>
      </c>
      <c r="G4" s="81"/>
      <c r="H4" s="81">
        <f>SUM(F4:G4)</f>
        <v>708000</v>
      </c>
      <c r="I4" s="81">
        <f>SUM(I5)</f>
        <v>200000</v>
      </c>
      <c r="J4" s="81">
        <f>SUM(H4:I4)</f>
        <v>908000</v>
      </c>
      <c r="K4" s="81">
        <f>SUM(K5:K7)</f>
        <v>1310000</v>
      </c>
      <c r="L4" s="81">
        <f>SUM(J4:K4)</f>
        <v>2218000</v>
      </c>
      <c r="M4" s="81">
        <f>SUM(M5:M8)</f>
        <v>130000</v>
      </c>
      <c r="N4" s="81">
        <f>SUM(L4:M4)</f>
        <v>2348000</v>
      </c>
      <c r="O4" s="81"/>
      <c r="P4" s="81">
        <f>SUM(P5:P8)</f>
        <v>2509000</v>
      </c>
      <c r="Q4" s="67"/>
      <c r="R4" s="67"/>
    </row>
    <row r="5" spans="1:18" x14ac:dyDescent="0.25">
      <c r="A5" s="10"/>
      <c r="B5" s="11">
        <v>4121</v>
      </c>
      <c r="C5" s="5" t="s">
        <v>15</v>
      </c>
      <c r="D5" s="82">
        <v>708000</v>
      </c>
      <c r="E5" s="83" t="s">
        <v>0</v>
      </c>
      <c r="F5" s="82">
        <f t="shared" si="0"/>
        <v>708000</v>
      </c>
      <c r="G5" s="83" t="s">
        <v>0</v>
      </c>
      <c r="H5" s="82">
        <f>SUM(F5:G5)</f>
        <v>708000</v>
      </c>
      <c r="I5" s="83">
        <v>200000</v>
      </c>
      <c r="J5" s="82">
        <f>SUM(H5:I5)</f>
        <v>908000</v>
      </c>
      <c r="K5" s="83">
        <v>420000</v>
      </c>
      <c r="L5" s="82">
        <f>SUM(J5:K5)</f>
        <v>1328000</v>
      </c>
      <c r="M5" s="83">
        <v>30000</v>
      </c>
      <c r="N5" s="82">
        <f>SUM(L5:M5)</f>
        <v>1358000</v>
      </c>
      <c r="O5" s="82">
        <v>161000</v>
      </c>
      <c r="P5" s="82">
        <f t="shared" ref="P5:P11" si="1">SUM(N5:O5)</f>
        <v>1519000</v>
      </c>
      <c r="Q5" s="76"/>
      <c r="R5" s="68"/>
    </row>
    <row r="6" spans="1:18" x14ac:dyDescent="0.25">
      <c r="A6" s="10"/>
      <c r="B6" s="11">
        <v>4221</v>
      </c>
      <c r="C6" s="5" t="s">
        <v>30</v>
      </c>
      <c r="D6" s="82"/>
      <c r="E6" s="83"/>
      <c r="F6" s="82"/>
      <c r="G6" s="83"/>
      <c r="H6" s="82"/>
      <c r="I6" s="83"/>
      <c r="J6" s="82"/>
      <c r="K6" s="83">
        <v>490000</v>
      </c>
      <c r="L6" s="82">
        <f>SUM(J6:K6)</f>
        <v>490000</v>
      </c>
      <c r="M6" s="83"/>
      <c r="N6" s="82">
        <f>SUM(L6:M6)</f>
        <v>490000</v>
      </c>
      <c r="O6" s="82"/>
      <c r="P6" s="82">
        <f t="shared" si="1"/>
        <v>490000</v>
      </c>
      <c r="Q6" s="76"/>
      <c r="R6" s="68"/>
    </row>
    <row r="7" spans="1:18" ht="14.25" customHeight="1" x14ac:dyDescent="0.25">
      <c r="A7" s="10"/>
      <c r="B7" s="5">
        <v>4222</v>
      </c>
      <c r="C7" s="5" t="s">
        <v>31</v>
      </c>
      <c r="D7" s="81"/>
      <c r="E7" s="82"/>
      <c r="F7" s="81">
        <f t="shared" si="0"/>
        <v>0</v>
      </c>
      <c r="G7" s="82"/>
      <c r="H7" s="81">
        <f t="shared" ref="H7:H12" si="2">SUM(E7,G7)</f>
        <v>0</v>
      </c>
      <c r="I7" s="82"/>
      <c r="J7" s="81">
        <f t="shared" ref="J7" si="3">SUM(G7,I7)</f>
        <v>0</v>
      </c>
      <c r="K7" s="82">
        <v>400000</v>
      </c>
      <c r="L7" s="81">
        <f t="shared" ref="L7" si="4">SUM(I7,K7)</f>
        <v>400000</v>
      </c>
      <c r="M7" s="82"/>
      <c r="N7" s="81">
        <f>SUM(K7,M7)</f>
        <v>400000</v>
      </c>
      <c r="O7" s="81"/>
      <c r="P7" s="81">
        <f t="shared" si="1"/>
        <v>400000</v>
      </c>
      <c r="Q7" s="70"/>
      <c r="R7" s="67"/>
    </row>
    <row r="8" spans="1:18" ht="14.25" customHeight="1" x14ac:dyDescent="0.25">
      <c r="A8" s="10"/>
      <c r="B8" s="5">
        <v>4122</v>
      </c>
      <c r="C8" s="5" t="s">
        <v>34</v>
      </c>
      <c r="D8" s="81"/>
      <c r="E8" s="82"/>
      <c r="F8" s="81"/>
      <c r="G8" s="82"/>
      <c r="H8" s="81"/>
      <c r="I8" s="82"/>
      <c r="J8" s="81"/>
      <c r="K8" s="82"/>
      <c r="L8" s="81"/>
      <c r="M8" s="82">
        <v>100000</v>
      </c>
      <c r="N8" s="81">
        <f>SUM(M8)</f>
        <v>100000</v>
      </c>
      <c r="O8" s="81"/>
      <c r="P8" s="81">
        <f t="shared" si="1"/>
        <v>100000</v>
      </c>
      <c r="Q8" s="70"/>
      <c r="R8" s="67"/>
    </row>
    <row r="9" spans="1:18" x14ac:dyDescent="0.25">
      <c r="A9" s="1"/>
      <c r="B9" s="5"/>
      <c r="C9" s="7" t="s">
        <v>7</v>
      </c>
      <c r="D9" s="81">
        <v>10500</v>
      </c>
      <c r="E9" s="82" t="s">
        <v>0</v>
      </c>
      <c r="F9" s="81">
        <f t="shared" si="0"/>
        <v>10500</v>
      </c>
      <c r="G9" s="82" t="s">
        <v>0</v>
      </c>
      <c r="H9" s="81">
        <f>SUM(F9:G9)</f>
        <v>10500</v>
      </c>
      <c r="I9" s="82" t="s">
        <v>0</v>
      </c>
      <c r="J9" s="81">
        <f>SUM(H9:I9)</f>
        <v>10500</v>
      </c>
      <c r="K9" s="82" t="s">
        <v>0</v>
      </c>
      <c r="L9" s="81">
        <f>SUM(J9:K9)</f>
        <v>10500</v>
      </c>
      <c r="M9" s="82" t="s">
        <v>0</v>
      </c>
      <c r="N9" s="81">
        <f>SUM(L9:M9)</f>
        <v>10500</v>
      </c>
      <c r="O9" s="81"/>
      <c r="P9" s="81">
        <f t="shared" si="1"/>
        <v>10500</v>
      </c>
      <c r="Q9" s="70"/>
      <c r="R9" s="67"/>
    </row>
    <row r="10" spans="1:18" x14ac:dyDescent="0.25">
      <c r="A10" s="1">
        <v>2143</v>
      </c>
      <c r="B10" s="5"/>
      <c r="C10" s="8" t="s">
        <v>1</v>
      </c>
      <c r="D10" s="84">
        <v>10000</v>
      </c>
      <c r="E10" s="82"/>
      <c r="F10" s="84">
        <f t="shared" si="0"/>
        <v>10000</v>
      </c>
      <c r="G10" s="82"/>
      <c r="H10" s="84">
        <f>SUM(F10:G10)</f>
        <v>10000</v>
      </c>
      <c r="I10" s="82"/>
      <c r="J10" s="84">
        <f>SUM(H10:I10)</f>
        <v>10000</v>
      </c>
      <c r="K10" s="82"/>
      <c r="L10" s="84">
        <f>SUM(J10:K10)</f>
        <v>10000</v>
      </c>
      <c r="M10" s="82"/>
      <c r="N10" s="84">
        <f>SUM(L10:M10)</f>
        <v>10000</v>
      </c>
      <c r="O10" s="84"/>
      <c r="P10" s="84">
        <f t="shared" si="1"/>
        <v>10000</v>
      </c>
      <c r="Q10" s="70"/>
      <c r="R10" s="69"/>
    </row>
    <row r="11" spans="1:18" x14ac:dyDescent="0.25">
      <c r="A11" s="11">
        <v>6310</v>
      </c>
      <c r="B11" s="11"/>
      <c r="C11" s="8" t="s">
        <v>13</v>
      </c>
      <c r="D11" s="84">
        <v>500</v>
      </c>
      <c r="E11" s="82"/>
      <c r="F11" s="84">
        <f t="shared" si="0"/>
        <v>500</v>
      </c>
      <c r="G11" s="82"/>
      <c r="H11" s="84">
        <f>SUM(F11:G11)</f>
        <v>500</v>
      </c>
      <c r="I11" s="82"/>
      <c r="J11" s="84">
        <f>SUM(H11:I11)</f>
        <v>500</v>
      </c>
      <c r="K11" s="82"/>
      <c r="L11" s="84">
        <f>SUM(J11:K11)</f>
        <v>500</v>
      </c>
      <c r="M11" s="82"/>
      <c r="N11" s="84">
        <f>SUM(L11:M11)</f>
        <v>500</v>
      </c>
      <c r="O11" s="84"/>
      <c r="P11" s="84">
        <f t="shared" si="1"/>
        <v>500</v>
      </c>
      <c r="Q11" s="70"/>
      <c r="R11" s="69"/>
    </row>
    <row r="12" spans="1:18" x14ac:dyDescent="0.25">
      <c r="A12" s="10"/>
      <c r="B12" s="10"/>
      <c r="C12" s="5" t="s">
        <v>0</v>
      </c>
      <c r="D12" s="82"/>
      <c r="E12" s="82" t="s">
        <v>0</v>
      </c>
      <c r="F12" s="81">
        <f t="shared" si="0"/>
        <v>0</v>
      </c>
      <c r="G12" s="82" t="s">
        <v>0</v>
      </c>
      <c r="H12" s="81">
        <f t="shared" si="2"/>
        <v>0</v>
      </c>
      <c r="I12" s="82" t="s">
        <v>0</v>
      </c>
      <c r="J12" s="81">
        <f t="shared" ref="J12" si="5">SUM(G12,I12)</f>
        <v>0</v>
      </c>
      <c r="K12" s="82" t="s">
        <v>0</v>
      </c>
      <c r="L12" s="81">
        <f t="shared" ref="L12" si="6">SUM(I12,K12)</f>
        <v>0</v>
      </c>
      <c r="M12" s="82" t="s">
        <v>0</v>
      </c>
      <c r="N12" s="81">
        <f>SUM(K12,M12)</f>
        <v>0</v>
      </c>
      <c r="O12" s="81"/>
      <c r="P12" s="81">
        <f>SUM(M12,O12)</f>
        <v>0</v>
      </c>
      <c r="Q12" s="70"/>
      <c r="R12" s="67"/>
    </row>
    <row r="13" spans="1:18" x14ac:dyDescent="0.25">
      <c r="A13" s="10"/>
      <c r="B13" s="10"/>
      <c r="C13" s="14" t="s">
        <v>3</v>
      </c>
      <c r="D13" s="85">
        <f>SUM(D4,D9)</f>
        <v>718500</v>
      </c>
      <c r="E13" s="86"/>
      <c r="F13" s="85">
        <f t="shared" si="0"/>
        <v>718500</v>
      </c>
      <c r="G13" s="86"/>
      <c r="H13" s="85">
        <f>H4+H9</f>
        <v>718500</v>
      </c>
      <c r="I13" s="86"/>
      <c r="J13" s="85">
        <f>J4+J9</f>
        <v>918500</v>
      </c>
      <c r="K13" s="86">
        <f>SUM(K4,K9)</f>
        <v>1310000</v>
      </c>
      <c r="L13" s="85">
        <f>L4+L9</f>
        <v>2228500</v>
      </c>
      <c r="M13" s="86">
        <f>SUM(M4,M9)</f>
        <v>130000</v>
      </c>
      <c r="N13" s="85">
        <f>N4+N9</f>
        <v>2358500</v>
      </c>
      <c r="O13" s="85"/>
      <c r="P13" s="85">
        <f>P4+P9</f>
        <v>2519500</v>
      </c>
      <c r="Q13" s="73"/>
      <c r="R13" s="72"/>
    </row>
    <row r="14" spans="1:18" x14ac:dyDescent="0.25">
      <c r="A14" s="12"/>
      <c r="B14" s="12"/>
      <c r="C14" s="9"/>
      <c r="D14" s="87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70"/>
      <c r="R14" s="70"/>
    </row>
    <row r="15" spans="1:18" x14ac:dyDescent="0.25">
      <c r="A15" s="13"/>
      <c r="B15" s="13"/>
      <c r="C15" s="4" t="s">
        <v>8</v>
      </c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70"/>
      <c r="R15" s="70"/>
    </row>
    <row r="16" spans="1:18" x14ac:dyDescent="0.25">
      <c r="A16" s="10"/>
      <c r="B16" s="10"/>
      <c r="C16" s="7" t="s">
        <v>9</v>
      </c>
      <c r="D16" s="81">
        <f>SUM(D18,D17)</f>
        <v>120000</v>
      </c>
      <c r="E16" s="81">
        <f>SUM(E18,E17)</f>
        <v>37000</v>
      </c>
      <c r="F16" s="81">
        <f t="shared" ref="F16:F27" si="7">SUM(D16,E16)</f>
        <v>157000</v>
      </c>
      <c r="G16" s="81">
        <f>SUM(G17)</f>
        <v>25200</v>
      </c>
      <c r="H16" s="81">
        <f>SUM(H17:H18)</f>
        <v>182200</v>
      </c>
      <c r="I16" s="81">
        <f>SUM(I17)</f>
        <v>0</v>
      </c>
      <c r="J16" s="81">
        <f>SUM(J17:J18)</f>
        <v>182200</v>
      </c>
      <c r="K16" s="81">
        <f>SUM(K17)</f>
        <v>0</v>
      </c>
      <c r="L16" s="81">
        <f>SUM(L17:L18)</f>
        <v>182200</v>
      </c>
      <c r="M16" s="81">
        <f>SUM(M17:M19)</f>
        <v>130000</v>
      </c>
      <c r="N16" s="81">
        <f>SUM(N17:N19)</f>
        <v>312200</v>
      </c>
      <c r="O16" s="81"/>
      <c r="P16" s="81">
        <f>SUM(P17:P19)</f>
        <v>312200</v>
      </c>
      <c r="Q16" s="66"/>
      <c r="R16" s="66"/>
    </row>
    <row r="17" spans="1:18" s="53" customFormat="1" x14ac:dyDescent="0.25">
      <c r="A17" s="10">
        <v>2143</v>
      </c>
      <c r="B17" s="10"/>
      <c r="C17" s="5" t="s">
        <v>1</v>
      </c>
      <c r="D17" s="82">
        <v>110000</v>
      </c>
      <c r="E17" s="82">
        <v>37000</v>
      </c>
      <c r="F17" s="82">
        <f t="shared" si="7"/>
        <v>147000</v>
      </c>
      <c r="G17" s="82">
        <v>25200</v>
      </c>
      <c r="H17" s="82">
        <f>SUM(F17:G17)</f>
        <v>172200</v>
      </c>
      <c r="I17" s="82"/>
      <c r="J17" s="82">
        <f>SUM(H17:I17)</f>
        <v>172200</v>
      </c>
      <c r="K17" s="82"/>
      <c r="L17" s="82">
        <f>SUM(J17:K17)</f>
        <v>172200</v>
      </c>
      <c r="M17" s="82"/>
      <c r="N17" s="82">
        <f>SUM(L17:M17)</f>
        <v>172200</v>
      </c>
      <c r="O17" s="82"/>
      <c r="P17" s="82">
        <f>SUM(N17:O17)</f>
        <v>172200</v>
      </c>
      <c r="Q17" s="70"/>
      <c r="R17" s="70"/>
    </row>
    <row r="18" spans="1:18" s="53" customFormat="1" x14ac:dyDescent="0.25">
      <c r="A18" s="10">
        <v>2219</v>
      </c>
      <c r="B18" s="10"/>
      <c r="C18" s="5" t="s">
        <v>20</v>
      </c>
      <c r="D18" s="82">
        <v>10000</v>
      </c>
      <c r="E18" s="82"/>
      <c r="F18" s="82">
        <f t="shared" si="7"/>
        <v>10000</v>
      </c>
      <c r="G18" s="82"/>
      <c r="H18" s="82">
        <f>SUM(F18:G18)</f>
        <v>10000</v>
      </c>
      <c r="I18" s="82"/>
      <c r="J18" s="82">
        <f>SUM(H18:I18)</f>
        <v>10000</v>
      </c>
      <c r="K18" s="82"/>
      <c r="L18" s="82">
        <f>SUM(J18:K18)</f>
        <v>10000</v>
      </c>
      <c r="M18" s="82"/>
      <c r="N18" s="82">
        <f>SUM(L18:M18)</f>
        <v>10000</v>
      </c>
      <c r="O18" s="82"/>
      <c r="P18" s="82">
        <f>SUM(N18:O18)</f>
        <v>10000</v>
      </c>
      <c r="Q18" s="70"/>
      <c r="R18" s="70"/>
    </row>
    <row r="19" spans="1:18" s="53" customFormat="1" x14ac:dyDescent="0.25">
      <c r="A19" s="10">
        <v>2221</v>
      </c>
      <c r="B19" s="10"/>
      <c r="C19" s="5" t="s">
        <v>35</v>
      </c>
      <c r="D19" s="82"/>
      <c r="E19" s="82"/>
      <c r="F19" s="82"/>
      <c r="G19" s="82"/>
      <c r="H19" s="82"/>
      <c r="I19" s="82"/>
      <c r="J19" s="82"/>
      <c r="K19" s="82"/>
      <c r="L19" s="82"/>
      <c r="M19" s="82">
        <v>130000</v>
      </c>
      <c r="N19" s="82">
        <f>SUM(L19:M19)</f>
        <v>130000</v>
      </c>
      <c r="O19" s="82"/>
      <c r="P19" s="82">
        <f>SUM(N19:O19)</f>
        <v>130000</v>
      </c>
      <c r="Q19" s="70"/>
      <c r="R19" s="70"/>
    </row>
    <row r="20" spans="1:18" x14ac:dyDescent="0.25">
      <c r="A20" s="10"/>
      <c r="B20" s="10"/>
      <c r="C20" s="7" t="s">
        <v>10</v>
      </c>
      <c r="D20" s="81">
        <v>594500</v>
      </c>
      <c r="E20" s="81">
        <f>SUM(E21:E23)</f>
        <v>-37000</v>
      </c>
      <c r="F20" s="81">
        <f t="shared" si="7"/>
        <v>557500</v>
      </c>
      <c r="G20" s="81">
        <f t="shared" ref="G20:L20" si="8">SUM(G21:G23)</f>
        <v>-25200</v>
      </c>
      <c r="H20" s="81">
        <f t="shared" si="8"/>
        <v>532300</v>
      </c>
      <c r="I20" s="81">
        <f t="shared" si="8"/>
        <v>200000</v>
      </c>
      <c r="J20" s="81">
        <f t="shared" si="8"/>
        <v>732300</v>
      </c>
      <c r="K20" s="81">
        <f t="shared" si="8"/>
        <v>1310000</v>
      </c>
      <c r="L20" s="81">
        <f t="shared" si="8"/>
        <v>2042300</v>
      </c>
      <c r="M20" s="81">
        <f t="shared" ref="M20:N20" si="9">SUM(M21:M23)</f>
        <v>-2000</v>
      </c>
      <c r="N20" s="81">
        <f t="shared" si="9"/>
        <v>2040300</v>
      </c>
      <c r="O20" s="81"/>
      <c r="P20" s="81">
        <f>SUM(P21:P23)</f>
        <v>2040300</v>
      </c>
      <c r="Q20" s="66"/>
      <c r="R20" s="66"/>
    </row>
    <row r="21" spans="1:18" s="53" customFormat="1" x14ac:dyDescent="0.25">
      <c r="A21" s="10">
        <v>3319</v>
      </c>
      <c r="B21" s="10"/>
      <c r="C21" s="5" t="s">
        <v>2</v>
      </c>
      <c r="D21" s="82">
        <v>594500</v>
      </c>
      <c r="E21" s="82">
        <v>-50000</v>
      </c>
      <c r="F21" s="82">
        <f t="shared" si="7"/>
        <v>544500</v>
      </c>
      <c r="G21" s="82">
        <v>-25200</v>
      </c>
      <c r="H21" s="82">
        <f>SUM(F21:G21)</f>
        <v>519300</v>
      </c>
      <c r="I21" s="82"/>
      <c r="J21" s="82">
        <f>SUM(H21:I21)</f>
        <v>519300</v>
      </c>
      <c r="K21" s="82">
        <v>80000</v>
      </c>
      <c r="L21" s="82">
        <f>SUM(J21:K21)</f>
        <v>599300</v>
      </c>
      <c r="M21" s="82">
        <v>-2000</v>
      </c>
      <c r="N21" s="82">
        <f>SUM(L21:M21)</f>
        <v>597300</v>
      </c>
      <c r="O21" s="82"/>
      <c r="P21" s="82">
        <f>SUM(N21:O21)</f>
        <v>597300</v>
      </c>
      <c r="Q21" s="70"/>
      <c r="R21" s="70"/>
    </row>
    <row r="22" spans="1:18" s="53" customFormat="1" x14ac:dyDescent="0.25">
      <c r="A22" s="10">
        <v>3639</v>
      </c>
      <c r="B22" s="10"/>
      <c r="C22" s="5" t="s">
        <v>32</v>
      </c>
      <c r="D22" s="82"/>
      <c r="E22" s="82"/>
      <c r="F22" s="82"/>
      <c r="G22" s="82"/>
      <c r="H22" s="82"/>
      <c r="I22" s="82"/>
      <c r="J22" s="82"/>
      <c r="K22" s="82">
        <v>890000</v>
      </c>
      <c r="L22" s="82">
        <f>SUM(J22:K22)</f>
        <v>890000</v>
      </c>
      <c r="M22" s="82"/>
      <c r="N22" s="82">
        <f>SUM(L22:M22)</f>
        <v>890000</v>
      </c>
      <c r="O22" s="82"/>
      <c r="P22" s="82">
        <f>SUM(N22:O22)</f>
        <v>890000</v>
      </c>
      <c r="Q22" s="70"/>
      <c r="R22" s="70"/>
    </row>
    <row r="23" spans="1:18" s="53" customFormat="1" x14ac:dyDescent="0.25">
      <c r="A23" s="10">
        <v>3900</v>
      </c>
      <c r="B23" s="10"/>
      <c r="C23" s="5" t="s">
        <v>21</v>
      </c>
      <c r="D23" s="82" t="s">
        <v>0</v>
      </c>
      <c r="E23" s="82">
        <v>13000</v>
      </c>
      <c r="F23" s="82">
        <f t="shared" si="7"/>
        <v>13000</v>
      </c>
      <c r="G23" s="82"/>
      <c r="H23" s="82">
        <f>SUM(F23:G23)</f>
        <v>13000</v>
      </c>
      <c r="I23" s="82">
        <v>200000</v>
      </c>
      <c r="J23" s="82">
        <f>SUM(H23:I23)</f>
        <v>213000</v>
      </c>
      <c r="K23" s="82">
        <v>340000</v>
      </c>
      <c r="L23" s="82">
        <f>SUM(J23:K23)</f>
        <v>553000</v>
      </c>
      <c r="M23" s="82"/>
      <c r="N23" s="82">
        <f>SUM(L23:M23)</f>
        <v>553000</v>
      </c>
      <c r="O23" s="82"/>
      <c r="P23" s="82">
        <f>SUM(N23:O23)</f>
        <v>553000</v>
      </c>
      <c r="Q23" s="70"/>
      <c r="R23" s="70"/>
    </row>
    <row r="24" spans="1:18" s="55" customFormat="1" x14ac:dyDescent="0.25">
      <c r="A24" s="54"/>
      <c r="B24" s="54"/>
      <c r="C24" s="7" t="s">
        <v>51</v>
      </c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>
        <f>SUM(O25)</f>
        <v>161000</v>
      </c>
      <c r="P24" s="81">
        <f>SUM(P25)</f>
        <v>161000</v>
      </c>
      <c r="Q24" s="66"/>
      <c r="R24" s="66"/>
    </row>
    <row r="25" spans="1:18" s="53" customFormat="1" x14ac:dyDescent="0.25">
      <c r="A25" s="10">
        <v>4377</v>
      </c>
      <c r="B25" s="10"/>
      <c r="C25" s="5" t="s">
        <v>43</v>
      </c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>
        <v>161000</v>
      </c>
      <c r="P25" s="82">
        <f>SUM(O25)</f>
        <v>161000</v>
      </c>
      <c r="Q25" s="70"/>
      <c r="R25" s="70"/>
    </row>
    <row r="26" spans="1:18" x14ac:dyDescent="0.25">
      <c r="A26" s="10"/>
      <c r="B26" s="10"/>
      <c r="C26" s="7" t="s">
        <v>18</v>
      </c>
      <c r="D26" s="81">
        <v>4000</v>
      </c>
      <c r="E26" s="82"/>
      <c r="F26" s="81">
        <f t="shared" si="7"/>
        <v>4000</v>
      </c>
      <c r="G26" s="82"/>
      <c r="H26" s="81">
        <f>SUM(H27)</f>
        <v>4000</v>
      </c>
      <c r="I26" s="82"/>
      <c r="J26" s="81">
        <f>SUM(J27)</f>
        <v>4000</v>
      </c>
      <c r="K26" s="82"/>
      <c r="L26" s="81">
        <f>SUM(L27)</f>
        <v>4000</v>
      </c>
      <c r="M26" s="82">
        <f>SUM(M27)</f>
        <v>2000</v>
      </c>
      <c r="N26" s="81">
        <f>SUM(N27)</f>
        <v>6000</v>
      </c>
      <c r="O26" s="81"/>
      <c r="P26" s="81">
        <f>SUM(P27)</f>
        <v>6000</v>
      </c>
      <c r="Q26" s="70"/>
      <c r="R26" s="66"/>
    </row>
    <row r="27" spans="1:18" s="53" customFormat="1" x14ac:dyDescent="0.25">
      <c r="A27" s="10">
        <v>6310</v>
      </c>
      <c r="B27" s="10"/>
      <c r="C27" s="5" t="s">
        <v>11</v>
      </c>
      <c r="D27" s="82">
        <v>4000</v>
      </c>
      <c r="E27" s="82"/>
      <c r="F27" s="82">
        <f t="shared" si="7"/>
        <v>4000</v>
      </c>
      <c r="G27" s="82"/>
      <c r="H27" s="82">
        <f>SUM(F27:G27)</f>
        <v>4000</v>
      </c>
      <c r="I27" s="82"/>
      <c r="J27" s="82">
        <f>SUM(H27:I27)</f>
        <v>4000</v>
      </c>
      <c r="K27" s="82"/>
      <c r="L27" s="82">
        <f>SUM(J27:K27)</f>
        <v>4000</v>
      </c>
      <c r="M27" s="82">
        <v>2000</v>
      </c>
      <c r="N27" s="82">
        <f>SUM(L27:M27)</f>
        <v>6000</v>
      </c>
      <c r="O27" s="82"/>
      <c r="P27" s="82">
        <f>SUM(N27:O27)</f>
        <v>6000</v>
      </c>
      <c r="Q27" s="70"/>
      <c r="R27" s="70"/>
    </row>
    <row r="28" spans="1:18" x14ac:dyDescent="0.25">
      <c r="A28" s="10"/>
      <c r="B28" s="10"/>
      <c r="C28" s="14" t="s">
        <v>12</v>
      </c>
      <c r="D28" s="85">
        <f t="shared" ref="D28:L28" si="10">SUM(D16,D20,D26)</f>
        <v>718500</v>
      </c>
      <c r="E28" s="86">
        <f t="shared" si="10"/>
        <v>0</v>
      </c>
      <c r="F28" s="85">
        <f t="shared" si="10"/>
        <v>718500</v>
      </c>
      <c r="G28" s="86">
        <f t="shared" si="10"/>
        <v>0</v>
      </c>
      <c r="H28" s="85">
        <f t="shared" si="10"/>
        <v>718500</v>
      </c>
      <c r="I28" s="86">
        <f t="shared" si="10"/>
        <v>200000</v>
      </c>
      <c r="J28" s="85">
        <f t="shared" si="10"/>
        <v>918500</v>
      </c>
      <c r="K28" s="86">
        <f t="shared" si="10"/>
        <v>1310000</v>
      </c>
      <c r="L28" s="85">
        <f t="shared" si="10"/>
        <v>2228500</v>
      </c>
      <c r="M28" s="86">
        <f t="shared" ref="M28:N28" si="11">SUM(M16,M20,M26)</f>
        <v>130000</v>
      </c>
      <c r="N28" s="85">
        <f t="shared" si="11"/>
        <v>2358500</v>
      </c>
      <c r="O28" s="85"/>
      <c r="P28" s="85">
        <f>P16+P20+P24+P26</f>
        <v>2519500</v>
      </c>
      <c r="Q28" s="73"/>
      <c r="R28" s="74"/>
    </row>
    <row r="29" spans="1:18" x14ac:dyDescent="0.25">
      <c r="B29" s="2"/>
      <c r="C29" s="2"/>
      <c r="E29" s="78" t="s">
        <v>0</v>
      </c>
    </row>
    <row r="30" spans="1:18" x14ac:dyDescent="0.25">
      <c r="B30" s="2"/>
      <c r="C30" s="4" t="s">
        <v>47</v>
      </c>
    </row>
    <row r="31" spans="1:18" s="2" customFormat="1" ht="15" customHeight="1" x14ac:dyDescent="0.2">
      <c r="A31" s="5"/>
      <c r="B31" s="5">
        <v>8115</v>
      </c>
      <c r="C31" s="5" t="s">
        <v>48</v>
      </c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90"/>
      <c r="P31" s="91"/>
      <c r="Q31" s="73"/>
      <c r="R31" s="73"/>
    </row>
    <row r="32" spans="1:18" s="65" customFormat="1" ht="15" customHeight="1" x14ac:dyDescent="0.2">
      <c r="A32" s="7"/>
      <c r="B32" s="7"/>
      <c r="C32" s="14" t="s">
        <v>49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  <c r="P32" s="94"/>
      <c r="Q32" s="74"/>
      <c r="R32" s="74"/>
    </row>
    <row r="33" spans="2:18" x14ac:dyDescent="0.25">
      <c r="B33" s="2"/>
      <c r="C33" s="2"/>
      <c r="P33" s="95"/>
      <c r="Q33" s="71"/>
      <c r="R33" s="71"/>
    </row>
    <row r="34" spans="2:18" x14ac:dyDescent="0.25">
      <c r="B34" s="2"/>
      <c r="C34" s="17"/>
      <c r="E34" s="78" t="s">
        <v>27</v>
      </c>
      <c r="G34" s="78" t="s">
        <v>27</v>
      </c>
      <c r="I34" s="78" t="s">
        <v>27</v>
      </c>
      <c r="K34" s="78" t="s">
        <v>27</v>
      </c>
      <c r="M34" s="78" t="s">
        <v>27</v>
      </c>
      <c r="O34" s="78" t="s">
        <v>27</v>
      </c>
      <c r="P34" s="95"/>
      <c r="Q34" s="71"/>
      <c r="R34" s="71"/>
    </row>
    <row r="35" spans="2:18" x14ac:dyDescent="0.25">
      <c r="B35" s="2"/>
      <c r="C35" s="2"/>
      <c r="E35" s="78" t="s">
        <v>24</v>
      </c>
      <c r="G35" s="78" t="s">
        <v>24</v>
      </c>
      <c r="I35" s="78" t="s">
        <v>24</v>
      </c>
      <c r="K35" s="78" t="s">
        <v>28</v>
      </c>
      <c r="M35" s="78" t="s">
        <v>24</v>
      </c>
      <c r="O35" s="78" t="s">
        <v>24</v>
      </c>
      <c r="P35" s="96"/>
      <c r="Q35" s="71"/>
      <c r="R35" s="71"/>
    </row>
    <row r="36" spans="2:18" x14ac:dyDescent="0.25">
      <c r="B36" s="2"/>
      <c r="C36" s="2"/>
      <c r="P36" s="96"/>
      <c r="Q36" s="71"/>
      <c r="R36" s="71"/>
    </row>
    <row r="37" spans="2:18" x14ac:dyDescent="0.25">
      <c r="P37" s="96"/>
    </row>
    <row r="38" spans="2:18" x14ac:dyDescent="0.25">
      <c r="P38" s="97"/>
    </row>
    <row r="39" spans="2:18" x14ac:dyDescent="0.25">
      <c r="P39" s="97"/>
    </row>
    <row r="40" spans="2:18" x14ac:dyDescent="0.25">
      <c r="P40" s="96"/>
    </row>
    <row r="41" spans="2:18" x14ac:dyDescent="0.25">
      <c r="P41" s="96"/>
    </row>
    <row r="42" spans="2:18" x14ac:dyDescent="0.25">
      <c r="P42" s="95"/>
    </row>
    <row r="43" spans="2:18" x14ac:dyDescent="0.25">
      <c r="P43" s="95"/>
    </row>
    <row r="44" spans="2:18" x14ac:dyDescent="0.25">
      <c r="P44" s="96"/>
    </row>
    <row r="45" spans="2:18" x14ac:dyDescent="0.25">
      <c r="P45" s="95"/>
    </row>
    <row r="46" spans="2:18" x14ac:dyDescent="0.25">
      <c r="P46" s="95"/>
    </row>
    <row r="47" spans="2:18" x14ac:dyDescent="0.25">
      <c r="P47" s="95"/>
    </row>
    <row r="48" spans="2:18" x14ac:dyDescent="0.25">
      <c r="P48" s="96"/>
    </row>
    <row r="49" spans="16:16" x14ac:dyDescent="0.25">
      <c r="P49" s="95"/>
    </row>
    <row r="50" spans="16:16" x14ac:dyDescent="0.25">
      <c r="P50" s="95"/>
    </row>
    <row r="51" spans="16:16" x14ac:dyDescent="0.25">
      <c r="P51" s="95"/>
    </row>
    <row r="52" spans="16:16" x14ac:dyDescent="0.25">
      <c r="P52" s="96"/>
    </row>
    <row r="53" spans="16:16" x14ac:dyDescent="0.25">
      <c r="P53" s="95"/>
    </row>
    <row r="54" spans="16:16" x14ac:dyDescent="0.25">
      <c r="P54" s="96"/>
    </row>
    <row r="55" spans="16:16" x14ac:dyDescent="0.25">
      <c r="P55" s="98"/>
    </row>
    <row r="56" spans="16:16" x14ac:dyDescent="0.25">
      <c r="P56" s="98"/>
    </row>
    <row r="57" spans="16:16" x14ac:dyDescent="0.25">
      <c r="P57" s="95"/>
    </row>
    <row r="58" spans="16:16" x14ac:dyDescent="0.25">
      <c r="P58" s="96"/>
    </row>
  </sheetData>
  <pageMargins left="0.70866141732283472" right="0.70866141732283472" top="0.78740157480314965" bottom="0.78740157480314965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opLeftCell="A2" workbookViewId="0">
      <selection activeCell="F14" sqref="F14"/>
    </sheetView>
  </sheetViews>
  <sheetFormatPr defaultRowHeight="15" x14ac:dyDescent="0.25"/>
  <cols>
    <col min="1" max="1" width="5.140625" customWidth="1"/>
    <col min="2" max="2" width="5" customWidth="1"/>
    <col min="3" max="3" width="33.28515625" customWidth="1"/>
    <col min="4" max="5" width="15" customWidth="1"/>
    <col min="6" max="6" width="14.42578125" style="47" customWidth="1"/>
    <col min="7" max="7" width="10.28515625" style="46" customWidth="1"/>
    <col min="8" max="16" width="10.28515625" style="31" customWidth="1"/>
  </cols>
  <sheetData>
    <row r="1" spans="1:16" ht="18.75" x14ac:dyDescent="0.3">
      <c r="B1" s="2"/>
      <c r="C1" s="15" t="s">
        <v>44</v>
      </c>
      <c r="D1" s="3"/>
      <c r="E1" s="3"/>
    </row>
    <row r="2" spans="1:16" x14ac:dyDescent="0.25">
      <c r="B2" s="2"/>
      <c r="C2" s="4" t="s">
        <v>4</v>
      </c>
      <c r="D2" s="2" t="s">
        <v>17</v>
      </c>
      <c r="E2" s="2"/>
    </row>
    <row r="3" spans="1:16" x14ac:dyDescent="0.25">
      <c r="A3" s="10" t="s">
        <v>5</v>
      </c>
      <c r="B3" s="5" t="s">
        <v>6</v>
      </c>
      <c r="C3" s="5"/>
      <c r="D3" s="6" t="s">
        <v>37</v>
      </c>
      <c r="E3" s="6" t="s">
        <v>38</v>
      </c>
      <c r="F3" s="58" t="s">
        <v>39</v>
      </c>
      <c r="G3" s="16" t="s">
        <v>41</v>
      </c>
      <c r="H3" s="16" t="s">
        <v>40</v>
      </c>
      <c r="I3" s="16" t="s">
        <v>42</v>
      </c>
      <c r="J3" s="32"/>
      <c r="K3" s="32"/>
      <c r="L3" s="32"/>
      <c r="M3" s="32"/>
      <c r="N3" s="32"/>
      <c r="O3" s="32"/>
      <c r="P3" s="32"/>
    </row>
    <row r="4" spans="1:16" x14ac:dyDescent="0.25">
      <c r="A4" s="10"/>
      <c r="B4" s="10"/>
      <c r="C4" s="7" t="s">
        <v>14</v>
      </c>
      <c r="D4" s="19">
        <f>SUM(D5:D8)</f>
        <v>2348000</v>
      </c>
      <c r="E4" s="19">
        <f>SUM(E5:E8)</f>
        <v>1574063</v>
      </c>
      <c r="F4" s="41"/>
      <c r="G4" s="21"/>
      <c r="H4" s="21"/>
      <c r="I4" s="21"/>
      <c r="J4" s="35"/>
      <c r="K4" s="33"/>
      <c r="L4" s="33"/>
      <c r="M4" s="33"/>
      <c r="N4" s="33"/>
      <c r="O4" s="33"/>
      <c r="P4" s="33"/>
    </row>
    <row r="5" spans="1:16" x14ac:dyDescent="0.25">
      <c r="A5" s="10"/>
      <c r="B5" s="10">
        <v>4121</v>
      </c>
      <c r="C5" s="5" t="s">
        <v>15</v>
      </c>
      <c r="D5" s="20">
        <v>1358000</v>
      </c>
      <c r="E5" s="20">
        <v>1474063</v>
      </c>
      <c r="F5" s="41">
        <v>773640</v>
      </c>
      <c r="G5" s="22">
        <v>160980</v>
      </c>
      <c r="H5" s="21">
        <v>545243</v>
      </c>
      <c r="I5" s="22"/>
      <c r="J5" s="35"/>
      <c r="K5" s="34"/>
      <c r="L5" s="35"/>
      <c r="M5" s="34"/>
      <c r="N5" s="35"/>
      <c r="O5" s="34"/>
      <c r="P5" s="35"/>
    </row>
    <row r="6" spans="1:16" x14ac:dyDescent="0.25">
      <c r="A6" s="10"/>
      <c r="B6" s="10">
        <v>4221</v>
      </c>
      <c r="C6" s="5" t="s">
        <v>30</v>
      </c>
      <c r="D6" s="20">
        <v>490000</v>
      </c>
      <c r="E6" s="20">
        <v>0</v>
      </c>
      <c r="F6" s="41"/>
      <c r="G6" s="22"/>
      <c r="H6" s="21"/>
      <c r="I6" s="22"/>
      <c r="J6" s="35"/>
      <c r="K6" s="34"/>
      <c r="L6" s="35"/>
      <c r="M6" s="34"/>
      <c r="N6" s="35"/>
      <c r="O6" s="34"/>
      <c r="P6" s="35"/>
    </row>
    <row r="7" spans="1:16" x14ac:dyDescent="0.25">
      <c r="A7" s="10"/>
      <c r="B7" s="5">
        <v>4222</v>
      </c>
      <c r="C7" s="5" t="s">
        <v>31</v>
      </c>
      <c r="D7" s="41">
        <v>400000</v>
      </c>
      <c r="E7" s="41">
        <v>0</v>
      </c>
      <c r="F7" s="41"/>
      <c r="G7" s="23"/>
      <c r="H7" s="21"/>
      <c r="I7" s="23"/>
      <c r="J7" s="35"/>
      <c r="K7" s="36"/>
      <c r="L7" s="33"/>
      <c r="M7" s="36"/>
      <c r="N7" s="33"/>
      <c r="O7" s="36"/>
      <c r="P7" s="33"/>
    </row>
    <row r="8" spans="1:16" x14ac:dyDescent="0.25">
      <c r="A8" s="10"/>
      <c r="B8" s="5">
        <v>4122</v>
      </c>
      <c r="C8" s="5" t="s">
        <v>34</v>
      </c>
      <c r="D8" s="41">
        <v>100000</v>
      </c>
      <c r="E8" s="41">
        <v>100000</v>
      </c>
      <c r="F8" s="41"/>
      <c r="G8" s="23"/>
      <c r="H8" s="21"/>
      <c r="I8" s="23">
        <v>100000</v>
      </c>
      <c r="J8" s="35"/>
      <c r="K8" s="36"/>
      <c r="L8" s="33"/>
      <c r="M8" s="36"/>
      <c r="N8" s="33"/>
      <c r="O8" s="36"/>
      <c r="P8" s="33"/>
    </row>
    <row r="9" spans="1:16" x14ac:dyDescent="0.25">
      <c r="A9" s="1"/>
      <c r="B9" s="5"/>
      <c r="C9" s="7" t="s">
        <v>7</v>
      </c>
      <c r="D9" s="19">
        <v>10500</v>
      </c>
      <c r="E9" s="19">
        <f>SUM(E10:E11)</f>
        <v>7041.41</v>
      </c>
      <c r="F9" s="41"/>
      <c r="G9" s="23"/>
      <c r="H9" s="21"/>
      <c r="I9" s="23"/>
      <c r="J9" s="35"/>
      <c r="K9" s="36"/>
      <c r="L9" s="33"/>
      <c r="M9" s="36"/>
      <c r="N9" s="42"/>
      <c r="O9" s="36"/>
      <c r="P9" s="33"/>
    </row>
    <row r="10" spans="1:16" x14ac:dyDescent="0.25">
      <c r="A10" s="1">
        <v>2143</v>
      </c>
      <c r="B10" s="5"/>
      <c r="C10" s="8" t="s">
        <v>1</v>
      </c>
      <c r="D10" s="24">
        <v>10000</v>
      </c>
      <c r="E10" s="24">
        <v>6300</v>
      </c>
      <c r="F10" s="41">
        <v>6300</v>
      </c>
      <c r="G10" s="23"/>
      <c r="H10" s="21"/>
      <c r="I10" s="23"/>
      <c r="J10" s="35"/>
      <c r="K10" s="36"/>
      <c r="L10" s="37"/>
      <c r="M10" s="36"/>
      <c r="N10" s="37"/>
      <c r="O10" s="36"/>
      <c r="P10" s="37"/>
    </row>
    <row r="11" spans="1:16" x14ac:dyDescent="0.25">
      <c r="A11" s="11">
        <v>6310</v>
      </c>
      <c r="B11" s="11"/>
      <c r="C11" s="8" t="s">
        <v>13</v>
      </c>
      <c r="D11" s="24">
        <v>500</v>
      </c>
      <c r="E11" s="24">
        <v>741.41</v>
      </c>
      <c r="F11" s="41">
        <v>741</v>
      </c>
      <c r="G11" s="23"/>
      <c r="H11" s="21"/>
      <c r="I11" s="23"/>
      <c r="J11" s="35"/>
      <c r="K11" s="36"/>
      <c r="L11" s="37"/>
      <c r="M11" s="36"/>
      <c r="N11" s="37"/>
      <c r="O11" s="36"/>
      <c r="P11" s="37"/>
    </row>
    <row r="12" spans="1:16" x14ac:dyDescent="0.25">
      <c r="A12" s="10"/>
      <c r="B12" s="10"/>
      <c r="C12" s="14" t="s">
        <v>3</v>
      </c>
      <c r="D12" s="25">
        <f>SUM(D4,D9)</f>
        <v>2358500</v>
      </c>
      <c r="E12" s="25">
        <f>SUM(E4+E9)</f>
        <v>1581104.41</v>
      </c>
      <c r="F12" s="59">
        <f>SUM(F4:F11)</f>
        <v>780681</v>
      </c>
      <c r="G12" s="60">
        <f>SUM(G4:G11)</f>
        <v>160980</v>
      </c>
      <c r="H12" s="61">
        <f>SUM(H4:H11)</f>
        <v>545243</v>
      </c>
      <c r="I12" s="60">
        <f>SUM(I4:I11)</f>
        <v>100000</v>
      </c>
      <c r="J12" s="51"/>
      <c r="K12" s="44"/>
      <c r="L12" s="43"/>
      <c r="M12" s="44"/>
      <c r="N12" s="43"/>
      <c r="O12" s="44"/>
      <c r="P12" s="43"/>
    </row>
    <row r="13" spans="1:16" x14ac:dyDescent="0.25">
      <c r="A13" s="12"/>
      <c r="B13" s="12"/>
      <c r="C13" s="9"/>
      <c r="D13" s="26"/>
      <c r="E13" s="26"/>
      <c r="F13" s="48"/>
      <c r="G13" s="36"/>
      <c r="H13" s="49"/>
      <c r="I13" s="49"/>
      <c r="J13" s="49"/>
      <c r="K13" s="38"/>
      <c r="L13" s="38"/>
      <c r="M13" s="38"/>
      <c r="N13" s="38"/>
      <c r="O13" s="38"/>
      <c r="P13" s="38"/>
    </row>
    <row r="14" spans="1:16" x14ac:dyDescent="0.25">
      <c r="A14" s="13"/>
      <c r="B14" s="13"/>
      <c r="C14" s="4" t="s">
        <v>8</v>
      </c>
      <c r="D14" s="27"/>
      <c r="E14" s="27"/>
      <c r="F14" s="48"/>
      <c r="G14" s="36"/>
      <c r="H14" s="49"/>
      <c r="I14" s="49"/>
      <c r="J14" s="49"/>
      <c r="K14" s="38"/>
      <c r="L14" s="38"/>
      <c r="M14" s="38"/>
      <c r="N14" s="38"/>
      <c r="O14" s="38"/>
      <c r="P14" s="38"/>
    </row>
    <row r="15" spans="1:16" s="55" customFormat="1" x14ac:dyDescent="0.25">
      <c r="A15" s="54"/>
      <c r="B15" s="54"/>
      <c r="C15" s="7" t="s">
        <v>9</v>
      </c>
      <c r="D15" s="28">
        <f>SUM(D16:D18)</f>
        <v>312200</v>
      </c>
      <c r="E15" s="29">
        <f>SUM(E16:E18)</f>
        <v>282107</v>
      </c>
      <c r="F15" s="40"/>
      <c r="G15" s="28"/>
      <c r="H15" s="28"/>
      <c r="I15" s="28"/>
      <c r="J15" s="26"/>
      <c r="K15" s="26"/>
      <c r="L15" s="26"/>
      <c r="M15" s="26"/>
      <c r="N15" s="26"/>
      <c r="O15" s="26"/>
      <c r="P15" s="26"/>
    </row>
    <row r="16" spans="1:16" s="53" customFormat="1" x14ac:dyDescent="0.25">
      <c r="A16" s="10">
        <v>2143</v>
      </c>
      <c r="B16" s="10"/>
      <c r="C16" s="5" t="s">
        <v>1</v>
      </c>
      <c r="D16" s="23">
        <v>172200</v>
      </c>
      <c r="E16" s="62">
        <v>172107</v>
      </c>
      <c r="F16" s="41">
        <v>172107</v>
      </c>
      <c r="G16" s="23"/>
      <c r="H16" s="23"/>
      <c r="I16" s="23"/>
      <c r="J16" s="36"/>
      <c r="K16" s="36"/>
      <c r="L16" s="36"/>
      <c r="M16" s="36"/>
      <c r="N16" s="36"/>
      <c r="O16" s="36"/>
      <c r="P16" s="36"/>
    </row>
    <row r="17" spans="1:16" s="53" customFormat="1" x14ac:dyDescent="0.25">
      <c r="A17" s="10">
        <v>2219</v>
      </c>
      <c r="B17" s="10"/>
      <c r="C17" s="5" t="s">
        <v>20</v>
      </c>
      <c r="D17" s="23">
        <v>10000</v>
      </c>
      <c r="E17" s="62">
        <v>10000</v>
      </c>
      <c r="F17" s="41">
        <v>10000</v>
      </c>
      <c r="G17" s="23"/>
      <c r="H17" s="23"/>
      <c r="I17" s="23"/>
      <c r="J17" s="36"/>
      <c r="K17" s="36"/>
      <c r="L17" s="36"/>
      <c r="M17" s="36"/>
      <c r="N17" s="36"/>
      <c r="O17" s="36"/>
      <c r="P17" s="36"/>
    </row>
    <row r="18" spans="1:16" s="53" customFormat="1" x14ac:dyDescent="0.25">
      <c r="A18" s="10">
        <v>2221</v>
      </c>
      <c r="B18" s="10"/>
      <c r="C18" s="5" t="s">
        <v>35</v>
      </c>
      <c r="D18" s="23">
        <v>130000</v>
      </c>
      <c r="E18" s="62">
        <v>100000</v>
      </c>
      <c r="F18" s="41"/>
      <c r="G18" s="23"/>
      <c r="H18" s="23"/>
      <c r="I18" s="23">
        <v>100000</v>
      </c>
      <c r="J18" s="36"/>
      <c r="K18" s="36"/>
      <c r="L18" s="36"/>
      <c r="M18" s="36"/>
      <c r="N18" s="36"/>
      <c r="O18" s="36"/>
      <c r="P18" s="36"/>
    </row>
    <row r="19" spans="1:16" s="55" customFormat="1" x14ac:dyDescent="0.25">
      <c r="A19" s="54"/>
      <c r="B19" s="54"/>
      <c r="C19" s="7" t="s">
        <v>10</v>
      </c>
      <c r="D19" s="28">
        <f>SUM(D20:D22)</f>
        <v>2040300</v>
      </c>
      <c r="E19" s="29">
        <f>SUM(E20:E22)</f>
        <v>431843</v>
      </c>
      <c r="F19" s="40"/>
      <c r="G19" s="28"/>
      <c r="H19" s="28"/>
      <c r="I19" s="28"/>
      <c r="J19" s="26"/>
      <c r="K19" s="26"/>
      <c r="L19" s="26"/>
      <c r="M19" s="26"/>
      <c r="N19" s="26"/>
      <c r="O19" s="26"/>
      <c r="P19" s="26"/>
    </row>
    <row r="20" spans="1:16" s="53" customFormat="1" x14ac:dyDescent="0.25">
      <c r="A20" s="10">
        <v>3319</v>
      </c>
      <c r="B20" s="10"/>
      <c r="C20" s="5" t="s">
        <v>2</v>
      </c>
      <c r="D20" s="23">
        <v>597300</v>
      </c>
      <c r="E20" s="62">
        <v>357751</v>
      </c>
      <c r="F20" s="41">
        <v>357751</v>
      </c>
      <c r="G20" s="23"/>
      <c r="H20" s="23"/>
      <c r="I20" s="23"/>
      <c r="J20" s="36"/>
      <c r="K20" s="36"/>
      <c r="L20" s="36"/>
      <c r="M20" s="36"/>
      <c r="N20" s="36"/>
      <c r="O20" s="36"/>
      <c r="P20" s="36"/>
    </row>
    <row r="21" spans="1:16" s="53" customFormat="1" x14ac:dyDescent="0.25">
      <c r="A21" s="10">
        <v>3639</v>
      </c>
      <c r="B21" s="10"/>
      <c r="C21" s="5" t="s">
        <v>32</v>
      </c>
      <c r="D21" s="23">
        <v>890000</v>
      </c>
      <c r="E21" s="62">
        <v>0</v>
      </c>
      <c r="F21" s="41"/>
      <c r="G21" s="23"/>
      <c r="H21" s="23"/>
      <c r="I21" s="23"/>
      <c r="J21" s="36"/>
      <c r="K21" s="36"/>
      <c r="L21" s="36"/>
      <c r="M21" s="36"/>
      <c r="N21" s="36"/>
      <c r="O21" s="36"/>
      <c r="P21" s="36"/>
    </row>
    <row r="22" spans="1:16" s="53" customFormat="1" x14ac:dyDescent="0.25">
      <c r="A22" s="10">
        <v>3900</v>
      </c>
      <c r="B22" s="10"/>
      <c r="C22" s="5" t="s">
        <v>21</v>
      </c>
      <c r="D22" s="23">
        <v>553000</v>
      </c>
      <c r="E22" s="62">
        <v>74092</v>
      </c>
      <c r="F22" s="41"/>
      <c r="G22" s="23"/>
      <c r="H22" s="23">
        <v>74092</v>
      </c>
      <c r="I22" s="23"/>
      <c r="J22" s="36"/>
      <c r="K22" s="36"/>
      <c r="L22" s="36"/>
      <c r="M22" s="36"/>
      <c r="N22" s="36"/>
      <c r="O22" s="36"/>
      <c r="P22" s="36"/>
    </row>
    <row r="23" spans="1:16" s="55" customFormat="1" x14ac:dyDescent="0.25">
      <c r="A23" s="54"/>
      <c r="B23" s="54"/>
      <c r="C23" s="7" t="s">
        <v>45</v>
      </c>
      <c r="D23" s="28">
        <f>SUM(D24)</f>
        <v>161000</v>
      </c>
      <c r="E23" s="29">
        <f>SUM(E24)</f>
        <v>161000</v>
      </c>
      <c r="F23" s="40"/>
      <c r="G23" s="28"/>
      <c r="H23" s="28"/>
      <c r="I23" s="28"/>
      <c r="J23" s="26"/>
      <c r="K23" s="26"/>
      <c r="L23" s="26"/>
      <c r="M23" s="26"/>
      <c r="N23" s="26"/>
      <c r="O23" s="26"/>
      <c r="P23" s="26"/>
    </row>
    <row r="24" spans="1:16" s="53" customFormat="1" x14ac:dyDescent="0.25">
      <c r="A24" s="10">
        <v>4377</v>
      </c>
      <c r="B24" s="10"/>
      <c r="C24" s="5" t="s">
        <v>43</v>
      </c>
      <c r="D24" s="23">
        <v>161000</v>
      </c>
      <c r="E24" s="62">
        <f>SUM(D24)</f>
        <v>161000</v>
      </c>
      <c r="F24" s="41"/>
      <c r="G24" s="23">
        <v>160980</v>
      </c>
      <c r="H24" s="23"/>
      <c r="I24" s="23"/>
      <c r="J24" s="36"/>
      <c r="K24" s="36"/>
      <c r="L24" s="36"/>
      <c r="M24" s="36"/>
      <c r="N24" s="36"/>
      <c r="O24" s="36"/>
      <c r="P24" s="36"/>
    </row>
    <row r="25" spans="1:16" s="55" customFormat="1" x14ac:dyDescent="0.25">
      <c r="A25" s="54"/>
      <c r="B25" s="54"/>
      <c r="C25" s="7" t="s">
        <v>18</v>
      </c>
      <c r="D25" s="28">
        <f>SUM(D26)</f>
        <v>6000</v>
      </c>
      <c r="E25" s="29">
        <f>SUM(E26)</f>
        <v>4497</v>
      </c>
      <c r="F25" s="40"/>
      <c r="G25" s="28"/>
      <c r="H25" s="28"/>
      <c r="I25" s="28"/>
      <c r="J25" s="26"/>
      <c r="K25" s="26"/>
      <c r="L25" s="26"/>
      <c r="M25" s="26"/>
      <c r="N25" s="26"/>
      <c r="O25" s="26"/>
      <c r="P25" s="26"/>
    </row>
    <row r="26" spans="1:16" s="53" customFormat="1" x14ac:dyDescent="0.25">
      <c r="A26" s="10">
        <v>6310</v>
      </c>
      <c r="B26" s="10"/>
      <c r="C26" s="5" t="s">
        <v>11</v>
      </c>
      <c r="D26" s="23">
        <v>6000</v>
      </c>
      <c r="E26" s="62">
        <v>4497</v>
      </c>
      <c r="F26" s="41">
        <v>4497</v>
      </c>
      <c r="G26" s="23"/>
      <c r="H26" s="23"/>
      <c r="I26" s="23"/>
      <c r="J26" s="36"/>
      <c r="K26" s="36"/>
      <c r="L26" s="36"/>
      <c r="M26" s="36"/>
      <c r="N26" s="36"/>
      <c r="O26" s="36"/>
      <c r="P26" s="36"/>
    </row>
    <row r="27" spans="1:16" x14ac:dyDescent="0.25">
      <c r="A27" s="10"/>
      <c r="B27" s="10"/>
      <c r="C27" s="14" t="s">
        <v>12</v>
      </c>
      <c r="D27" s="25">
        <f>SUM(D15,D19,D25)</f>
        <v>2358500</v>
      </c>
      <c r="E27" s="30">
        <f>SUM(E15+E19+E25)</f>
        <v>718447</v>
      </c>
      <c r="F27" s="59">
        <f>SUM(F15:F26)</f>
        <v>544355</v>
      </c>
      <c r="G27" s="60">
        <f>SUM(G15:G26)</f>
        <v>160980</v>
      </c>
      <c r="H27" s="60">
        <f>SUM(H15:H26)</f>
        <v>74092</v>
      </c>
      <c r="I27" s="60">
        <f>SUM(I18:I26)</f>
        <v>100000</v>
      </c>
      <c r="J27" s="50"/>
      <c r="K27" s="44"/>
      <c r="L27" s="45"/>
      <c r="M27" s="44"/>
      <c r="N27" s="45"/>
      <c r="O27" s="44"/>
      <c r="P27" s="45"/>
    </row>
    <row r="28" spans="1:16" x14ac:dyDescent="0.25">
      <c r="B28" s="2"/>
      <c r="C28" s="2"/>
      <c r="D28" s="2"/>
      <c r="E28" s="2"/>
      <c r="F28" s="63"/>
      <c r="G28" s="5"/>
      <c r="H28" s="1"/>
      <c r="I28" s="1"/>
    </row>
    <row r="29" spans="1:16" s="52" customFormat="1" x14ac:dyDescent="0.25">
      <c r="C29" s="56" t="s">
        <v>46</v>
      </c>
      <c r="F29" s="64">
        <f>F12-F27</f>
        <v>236326</v>
      </c>
      <c r="G29" s="64">
        <f t="shared" ref="G29:I29" si="0">G12-G27</f>
        <v>0</v>
      </c>
      <c r="H29" s="64">
        <f t="shared" si="0"/>
        <v>471151</v>
      </c>
      <c r="I29" s="64">
        <f t="shared" si="0"/>
        <v>0</v>
      </c>
      <c r="J29" s="57"/>
      <c r="K29" s="57"/>
      <c r="L29" s="57"/>
      <c r="M29" s="57"/>
      <c r="N29" s="57"/>
      <c r="O29" s="57"/>
      <c r="P29" s="57"/>
    </row>
    <row r="30" spans="1:16" x14ac:dyDescent="0.25">
      <c r="B30" s="2"/>
      <c r="C30" s="2"/>
      <c r="D30" s="2"/>
      <c r="E30" s="2"/>
      <c r="I30" s="39"/>
      <c r="K30" s="39"/>
      <c r="M30" s="39"/>
      <c r="O30" s="39"/>
    </row>
    <row r="31" spans="1:16" x14ac:dyDescent="0.25">
      <c r="B31" s="2"/>
      <c r="C31" s="2"/>
      <c r="D31" s="2"/>
      <c r="E31" s="2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Rozpočtové opatření</vt:lpstr>
      <vt:lpstr>Plnění rozpočtu k 31.10.2017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Ředitelka zeměkoule</dc:creator>
  <cp:lastModifiedBy>Petra Štogerová</cp:lastModifiedBy>
  <cp:lastPrinted>2018-01-25T13:01:12Z</cp:lastPrinted>
  <dcterms:created xsi:type="dcterms:W3CDTF">2012-03-01T08:55:59Z</dcterms:created>
  <dcterms:modified xsi:type="dcterms:W3CDTF">2018-01-25T13:01:37Z</dcterms:modified>
</cp:coreProperties>
</file>